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xdincome\dealing debt\NEW MIS\"/>
    </mc:Choice>
  </mc:AlternateContent>
  <bookViews>
    <workbookView xWindow="0" yWindow="0" windowWidth="19200" windowHeight="11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I27" i="1"/>
  <c r="K18" i="1"/>
  <c r="J18" i="1"/>
  <c r="I18" i="1"/>
  <c r="K9" i="1"/>
  <c r="J9" i="1"/>
  <c r="I9" i="1"/>
  <c r="H26" i="1"/>
  <c r="H25" i="1"/>
  <c r="H24" i="1"/>
  <c r="H23" i="1"/>
  <c r="H17" i="1"/>
  <c r="H18" i="1" s="1"/>
  <c r="H16" i="1"/>
  <c r="H15" i="1"/>
  <c r="H14" i="1"/>
  <c r="H8" i="1"/>
  <c r="H7" i="1"/>
  <c r="H27" i="1"/>
  <c r="G26" i="1"/>
  <c r="G25" i="1"/>
  <c r="G8" i="1"/>
  <c r="G7" i="1"/>
  <c r="G16" i="1"/>
  <c r="G17" i="1"/>
  <c r="C18" i="1"/>
  <c r="I26" i="1" l="1"/>
  <c r="I24" i="1"/>
  <c r="G24" i="1"/>
  <c r="G23" i="1"/>
  <c r="I17" i="1"/>
  <c r="I15" i="1"/>
  <c r="G15" i="1"/>
  <c r="G14" i="1"/>
  <c r="I6" i="1"/>
  <c r="G9" i="1"/>
  <c r="G6" i="1"/>
  <c r="G5" i="1"/>
  <c r="C27" i="1"/>
  <c r="K24" i="1"/>
  <c r="D24" i="1"/>
  <c r="I8" i="1"/>
  <c r="K15" i="1"/>
  <c r="D15" i="1"/>
  <c r="D6" i="1"/>
  <c r="K6" i="1"/>
  <c r="C9" i="1"/>
  <c r="H5" i="1" l="1"/>
  <c r="H9" i="1" s="1"/>
  <c r="H6" i="1"/>
  <c r="G27" i="1"/>
  <c r="G18" i="1"/>
</calcChain>
</file>

<file path=xl/sharedStrings.xml><?xml version="1.0" encoding="utf-8"?>
<sst xmlns="http://schemas.openxmlformats.org/spreadsheetml/2006/main" count="47" uniqueCount="21">
  <si>
    <t>XYZ scheme</t>
  </si>
  <si>
    <t>Fixed Bonds</t>
  </si>
  <si>
    <t>YTM</t>
  </si>
  <si>
    <t>Duration</t>
  </si>
  <si>
    <t>FRB M+150</t>
  </si>
  <si>
    <t>IRS recd</t>
  </si>
  <si>
    <t>M paid</t>
  </si>
  <si>
    <t>Avg Mat</t>
  </si>
  <si>
    <t>IRS paid</t>
  </si>
  <si>
    <t>M recd</t>
  </si>
  <si>
    <t>IRS</t>
  </si>
  <si>
    <t>M</t>
  </si>
  <si>
    <t>3 yr IRS paid</t>
  </si>
  <si>
    <t>FV (Rs crs)</t>
  </si>
  <si>
    <t>Price</t>
  </si>
  <si>
    <t>MV Rs crs</t>
  </si>
  <si>
    <t>2 yr IRS recd</t>
  </si>
  <si>
    <t>Acc int</t>
  </si>
  <si>
    <t>3 yr Mibor + 150 paper; Coupon divided by dirty price for YTM calc</t>
  </si>
  <si>
    <t>Coupon, which is used for int accural</t>
  </si>
  <si>
    <t>% of 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</si>
</sst>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"/>
    <numFmt numFmtId="166" formatCode="0.0"/>
    <numFmt numFmtId="167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10" fontId="0" fillId="2" borderId="0" xfId="1" applyNumberFormat="1" applyFont="1" applyFill="1"/>
    <xf numFmtId="10" fontId="0" fillId="2" borderId="0" xfId="0" applyNumberFormat="1" applyFill="1"/>
    <xf numFmtId="0" fontId="0" fillId="3" borderId="0" xfId="0" applyFill="1"/>
    <xf numFmtId="0" fontId="0" fillId="3" borderId="0" xfId="0" applyFill="1" applyAlignment="1">
      <alignment wrapText="1"/>
    </xf>
    <xf numFmtId="165" fontId="0" fillId="3" borderId="0" xfId="0" applyNumberFormat="1" applyFill="1"/>
    <xf numFmtId="10" fontId="0" fillId="3" borderId="0" xfId="1" applyNumberFormat="1" applyFont="1" applyFill="1"/>
    <xf numFmtId="167" fontId="0" fillId="0" borderId="0" xfId="1" applyNumberFormat="1" applyFont="1"/>
    <xf numFmtId="167" fontId="0" fillId="3" borderId="0" xfId="0" applyNumberFormat="1" applyFill="1"/>
    <xf numFmtId="167" fontId="0" fillId="3" borderId="0" xfId="1" applyNumberFormat="1" applyFont="1" applyFill="1"/>
    <xf numFmtId="165" fontId="0" fillId="4" borderId="0" xfId="0" applyNumberFormat="1" applyFill="1"/>
    <xf numFmtId="0" fontId="0" fillId="4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tabSelected="1" workbookViewId="0">
      <selection activeCell="G25" sqref="G25"/>
    </sheetView>
  </sheetViews>
  <sheetFormatPr defaultRowHeight="15" x14ac:dyDescent="0.25"/>
  <cols>
    <col min="2" max="2" width="11.7109375" bestFit="1" customWidth="1"/>
    <col min="3" max="3" width="10.7109375" bestFit="1" customWidth="1"/>
    <col min="4" max="4" width="19.42578125" customWidth="1"/>
    <col min="5" max="8" width="10.7109375" customWidth="1"/>
    <col min="12" max="12" width="30.5703125" customWidth="1"/>
    <col min="13" max="13" width="11.7109375" bestFit="1" customWidth="1"/>
    <col min="14" max="14" width="10.7109375" bestFit="1" customWidth="1"/>
  </cols>
  <sheetData>
    <row r="3" spans="2:15" x14ac:dyDescent="0.25">
      <c r="B3" t="s">
        <v>0</v>
      </c>
    </row>
    <row r="4" spans="2:15" ht="30" customHeight="1" x14ac:dyDescent="0.25">
      <c r="B4" s="9"/>
      <c r="C4" s="9" t="s">
        <v>13</v>
      </c>
      <c r="D4" s="10" t="s">
        <v>19</v>
      </c>
      <c r="E4" s="9" t="s">
        <v>14</v>
      </c>
      <c r="F4" s="9" t="s">
        <v>17</v>
      </c>
      <c r="G4" s="9" t="s">
        <v>15</v>
      </c>
      <c r="H4" s="17" t="s">
        <v>20</v>
      </c>
      <c r="I4" s="9" t="s">
        <v>2</v>
      </c>
      <c r="J4" s="9" t="s">
        <v>7</v>
      </c>
      <c r="K4" s="9" t="s">
        <v>3</v>
      </c>
    </row>
    <row r="5" spans="2:15" x14ac:dyDescent="0.25">
      <c r="B5" t="s">
        <v>1</v>
      </c>
      <c r="C5">
        <v>70</v>
      </c>
      <c r="D5" s="1">
        <v>0.06</v>
      </c>
      <c r="E5" s="4">
        <v>96.75</v>
      </c>
      <c r="F5" s="4">
        <v>1.25</v>
      </c>
      <c r="G5">
        <f>+C5*E5/100+F5</f>
        <v>68.974999999999994</v>
      </c>
      <c r="H5" s="13">
        <f>+G5/G9</f>
        <v>0.69339029907011807</v>
      </c>
      <c r="I5" s="1">
        <v>6.5000000000000002E-2</v>
      </c>
      <c r="J5" s="4">
        <v>10</v>
      </c>
      <c r="K5" s="4">
        <v>6.5</v>
      </c>
    </row>
    <row r="6" spans="2:15" ht="29.25" customHeight="1" x14ac:dyDescent="0.25">
      <c r="B6" t="s">
        <v>4</v>
      </c>
      <c r="C6">
        <v>30</v>
      </c>
      <c r="D6" s="7">
        <f>+D8+1.5%</f>
        <v>0.05</v>
      </c>
      <c r="E6" s="4">
        <v>100.5</v>
      </c>
      <c r="F6" s="4">
        <v>0.35</v>
      </c>
      <c r="G6" s="4">
        <f t="shared" ref="G6:G8" si="0">+C6*E6/100+F6</f>
        <v>30.5</v>
      </c>
      <c r="H6" s="13">
        <f>+G6/G9</f>
        <v>0.30660970092988188</v>
      </c>
      <c r="I6" s="7">
        <f>+D6*100/(E6+F6)</f>
        <v>4.9578582052553298E-2</v>
      </c>
      <c r="J6" s="4">
        <v>3</v>
      </c>
      <c r="K6" s="4">
        <f>1/365</f>
        <v>2.7397260273972603E-3</v>
      </c>
      <c r="L6" s="6" t="s">
        <v>18</v>
      </c>
    </row>
    <row r="7" spans="2:15" x14ac:dyDescent="0.25">
      <c r="B7" t="s">
        <v>10</v>
      </c>
      <c r="C7">
        <v>0</v>
      </c>
      <c r="E7" s="4"/>
      <c r="F7" s="4"/>
      <c r="G7" s="16">
        <f t="shared" ref="G7:G8" si="1">+C7*E7/100+IF(C7&lt;0,-F7,F7)</f>
        <v>0</v>
      </c>
      <c r="H7" s="13">
        <f>+G7/G9</f>
        <v>0</v>
      </c>
      <c r="J7" s="4"/>
      <c r="K7" s="4"/>
    </row>
    <row r="8" spans="2:15" x14ac:dyDescent="0.25">
      <c r="B8" t="s">
        <v>11</v>
      </c>
      <c r="C8">
        <v>0</v>
      </c>
      <c r="D8" s="1">
        <v>3.5000000000000003E-2</v>
      </c>
      <c r="E8" s="4"/>
      <c r="F8" s="4"/>
      <c r="G8" s="16">
        <f t="shared" si="1"/>
        <v>0</v>
      </c>
      <c r="H8" s="13">
        <f>+G8/G9</f>
        <v>0</v>
      </c>
      <c r="I8" s="8">
        <f>+D8</f>
        <v>3.5000000000000003E-2</v>
      </c>
      <c r="J8" s="4"/>
      <c r="K8" s="4"/>
    </row>
    <row r="9" spans="2:15" x14ac:dyDescent="0.25">
      <c r="B9" s="9"/>
      <c r="C9" s="9">
        <f>+SUM(C5:C8)</f>
        <v>100</v>
      </c>
      <c r="D9" s="9"/>
      <c r="E9" s="11"/>
      <c r="F9" s="11"/>
      <c r="G9" s="9">
        <f>+SUM(G5:G8)</f>
        <v>99.474999999999994</v>
      </c>
      <c r="H9" s="14">
        <f>+SUM(H5:H8)</f>
        <v>1</v>
      </c>
      <c r="I9" s="12">
        <f>+SUMPRODUCT(I5:I8,$H5:$H8)/$H9</f>
        <v>6.027164365521865E-2</v>
      </c>
      <c r="J9" s="11">
        <f>+SUMPRODUCT(J5:J8,$H5:$H8)/$H9</f>
        <v>7.8537320934908266</v>
      </c>
      <c r="K9" s="11">
        <f>+SUMPRODUCT(K5:K8,$H5:$H8)/$H9</f>
        <v>4.5078769705336574</v>
      </c>
    </row>
    <row r="10" spans="2:15" x14ac:dyDescent="0.25">
      <c r="E10" s="4"/>
      <c r="F10" s="4"/>
    </row>
    <row r="11" spans="2:15" x14ac:dyDescent="0.25">
      <c r="E11" s="4"/>
      <c r="F11" s="4"/>
    </row>
    <row r="12" spans="2:15" x14ac:dyDescent="0.25">
      <c r="B12" t="s">
        <v>0</v>
      </c>
      <c r="E12" s="4"/>
      <c r="F12" s="4"/>
    </row>
    <row r="13" spans="2:15" ht="30" x14ac:dyDescent="0.25">
      <c r="B13" s="9"/>
      <c r="C13" s="9" t="s">
        <v>13</v>
      </c>
      <c r="D13" s="10" t="s">
        <v>19</v>
      </c>
      <c r="E13" s="11" t="s">
        <v>14</v>
      </c>
      <c r="F13" s="9" t="s">
        <v>17</v>
      </c>
      <c r="G13" s="9" t="s">
        <v>15</v>
      </c>
      <c r="H13" s="17" t="s">
        <v>20</v>
      </c>
      <c r="I13" s="9" t="s">
        <v>2</v>
      </c>
      <c r="J13" s="9" t="s">
        <v>7</v>
      </c>
      <c r="K13" s="9" t="s">
        <v>3</v>
      </c>
    </row>
    <row r="14" spans="2:15" x14ac:dyDescent="0.25">
      <c r="B14" t="s">
        <v>1</v>
      </c>
      <c r="C14">
        <v>70</v>
      </c>
      <c r="D14" s="1">
        <v>0.06</v>
      </c>
      <c r="E14" s="4">
        <v>96.75</v>
      </c>
      <c r="F14" s="4">
        <v>1.25</v>
      </c>
      <c r="G14" s="4">
        <f>+C14*E14/100+F14</f>
        <v>68.974999999999994</v>
      </c>
      <c r="H14" s="13">
        <f>+G14/G18</f>
        <v>0.693289241578257</v>
      </c>
      <c r="I14" s="1">
        <v>6.5000000000000002E-2</v>
      </c>
      <c r="J14" s="4">
        <v>10</v>
      </c>
      <c r="K14" s="4">
        <v>6.5</v>
      </c>
    </row>
    <row r="15" spans="2:15" ht="29.25" customHeight="1" x14ac:dyDescent="0.25">
      <c r="B15" t="s">
        <v>4</v>
      </c>
      <c r="C15">
        <v>30</v>
      </c>
      <c r="D15" s="7">
        <f>+D17+1.5%</f>
        <v>0.05</v>
      </c>
      <c r="E15" s="4">
        <v>100.5</v>
      </c>
      <c r="F15" s="4">
        <v>0.35</v>
      </c>
      <c r="G15" s="4">
        <f t="shared" ref="G15:G17" si="2">+C15*E15/100+F15</f>
        <v>30.5</v>
      </c>
      <c r="H15" s="13">
        <f>+G15/G18</f>
        <v>0.30656501439850437</v>
      </c>
      <c r="I15" s="7">
        <f>+D15*100/(E15+F15)</f>
        <v>4.9578582052553298E-2</v>
      </c>
      <c r="J15" s="4">
        <v>3</v>
      </c>
      <c r="K15" s="4">
        <f>1/365</f>
        <v>2.7397260273972603E-3</v>
      </c>
      <c r="L15" s="6" t="s">
        <v>18</v>
      </c>
    </row>
    <row r="16" spans="2:15" x14ac:dyDescent="0.25">
      <c r="B16" t="s">
        <v>5</v>
      </c>
      <c r="C16">
        <v>15</v>
      </c>
      <c r="D16" s="1">
        <v>4.8500000000000001E-2</v>
      </c>
      <c r="E16" s="4">
        <v>100.09</v>
      </c>
      <c r="F16" s="4">
        <v>4.0000000000000001E-3</v>
      </c>
      <c r="G16" s="16">
        <f>+C16*E16/100+IF(C16&lt;0,-F16,F16)</f>
        <v>15.0175</v>
      </c>
      <c r="H16" s="13">
        <f>+G16/G18</f>
        <v>0.15094557717146032</v>
      </c>
      <c r="I16" s="1">
        <v>4.8000000000000001E-2</v>
      </c>
      <c r="J16" s="4">
        <v>2</v>
      </c>
      <c r="K16" s="4">
        <v>1.8</v>
      </c>
      <c r="L16" t="s">
        <v>16</v>
      </c>
      <c r="M16" s="4"/>
      <c r="N16" s="2"/>
      <c r="O16" s="4"/>
    </row>
    <row r="17" spans="2:14" x14ac:dyDescent="0.25">
      <c r="B17" t="s">
        <v>6</v>
      </c>
      <c r="C17">
        <v>-15</v>
      </c>
      <c r="D17" s="1">
        <v>3.5000000000000003E-2</v>
      </c>
      <c r="E17" s="4">
        <v>100</v>
      </c>
      <c r="F17" s="4">
        <v>3.0000000000000001E-3</v>
      </c>
      <c r="G17" s="16">
        <f>+C17*E17/100+IF(C17&lt;0,-F17,F17)</f>
        <v>-15.003</v>
      </c>
      <c r="H17" s="13">
        <f>+G17/G18</f>
        <v>-0.15079983314822168</v>
      </c>
      <c r="I17" s="8">
        <f>+D17</f>
        <v>3.5000000000000003E-2</v>
      </c>
      <c r="J17" s="4">
        <v>2</v>
      </c>
      <c r="K17" s="4">
        <v>2.7397260273972603E-3</v>
      </c>
      <c r="M17" s="4"/>
    </row>
    <row r="18" spans="2:14" x14ac:dyDescent="0.25">
      <c r="B18" s="9"/>
      <c r="C18" s="9">
        <f>+SUM(C14:C17)</f>
        <v>100</v>
      </c>
      <c r="D18" s="9"/>
      <c r="E18" s="11"/>
      <c r="F18" s="11"/>
      <c r="G18" s="11">
        <f>+SUM(G14:G17)</f>
        <v>99.489499999999992</v>
      </c>
      <c r="H18" s="15">
        <f>+SUM(H14:H17)</f>
        <v>1</v>
      </c>
      <c r="I18" s="12">
        <f>+SUMPRODUCT(I14:I17,$H14:$H17)/$H18</f>
        <v>6.2230252967427471E-2</v>
      </c>
      <c r="J18" s="11">
        <f>+SUMPRODUCT(J14:J17,$H14:$H17)/$H18</f>
        <v>7.8528789470245606</v>
      </c>
      <c r="K18" s="11">
        <f>+SUMPRODUCT(K14:K17,$H14:$H17)/$H18</f>
        <v>4.7785088630885317</v>
      </c>
    </row>
    <row r="19" spans="2:14" x14ac:dyDescent="0.25">
      <c r="E19" s="4"/>
      <c r="F19" s="4"/>
    </row>
    <row r="20" spans="2:14" x14ac:dyDescent="0.25">
      <c r="E20" s="4"/>
      <c r="F20" s="4"/>
    </row>
    <row r="21" spans="2:14" x14ac:dyDescent="0.25">
      <c r="B21" t="s">
        <v>0</v>
      </c>
      <c r="E21" s="4"/>
      <c r="F21" s="4"/>
    </row>
    <row r="22" spans="2:14" ht="30" x14ac:dyDescent="0.25">
      <c r="B22" s="9"/>
      <c r="C22" s="9" t="s">
        <v>13</v>
      </c>
      <c r="D22" s="10" t="s">
        <v>19</v>
      </c>
      <c r="E22" s="11" t="s">
        <v>14</v>
      </c>
      <c r="F22" s="9" t="s">
        <v>17</v>
      </c>
      <c r="G22" s="9" t="s">
        <v>15</v>
      </c>
      <c r="H22" s="17" t="s">
        <v>20</v>
      </c>
      <c r="I22" s="9" t="s">
        <v>2</v>
      </c>
      <c r="J22" s="9" t="s">
        <v>7</v>
      </c>
      <c r="K22" s="9" t="s">
        <v>3</v>
      </c>
    </row>
    <row r="23" spans="2:14" x14ac:dyDescent="0.25">
      <c r="B23" t="s">
        <v>1</v>
      </c>
      <c r="C23">
        <v>70</v>
      </c>
      <c r="D23" s="1">
        <v>0.06</v>
      </c>
      <c r="E23" s="4">
        <v>96.75</v>
      </c>
      <c r="F23" s="4">
        <v>1.25</v>
      </c>
      <c r="G23" s="4">
        <f>+C23*E23/100+F23</f>
        <v>68.974999999999994</v>
      </c>
      <c r="H23" s="13">
        <f>+G23/G27</f>
        <v>0.69351230425055921</v>
      </c>
      <c r="I23" s="1">
        <v>6.5000000000000002E-2</v>
      </c>
      <c r="J23" s="4">
        <v>10</v>
      </c>
      <c r="K23" s="4">
        <v>6.5</v>
      </c>
    </row>
    <row r="24" spans="2:14" ht="31.5" customHeight="1" x14ac:dyDescent="0.25">
      <c r="B24" t="s">
        <v>4</v>
      </c>
      <c r="C24">
        <v>30</v>
      </c>
      <c r="D24" s="7">
        <f>+D26+1.5%</f>
        <v>0.05</v>
      </c>
      <c r="E24" s="4">
        <v>100.5</v>
      </c>
      <c r="F24" s="4">
        <v>0.35</v>
      </c>
      <c r="G24" s="4">
        <f t="shared" ref="G24:G26" si="3">+C24*E24/100+F24</f>
        <v>30.5</v>
      </c>
      <c r="H24" s="13">
        <f>+G24/G27</f>
        <v>0.30666365030289322</v>
      </c>
      <c r="I24" s="7">
        <f>+D24*100/(E24+F24)</f>
        <v>4.9578582052553298E-2</v>
      </c>
      <c r="J24" s="4">
        <v>3</v>
      </c>
      <c r="K24" s="4">
        <f>1/365</f>
        <v>2.7397260273972603E-3</v>
      </c>
      <c r="L24" s="6" t="s">
        <v>18</v>
      </c>
    </row>
    <row r="25" spans="2:14" x14ac:dyDescent="0.25">
      <c r="B25" t="s">
        <v>8</v>
      </c>
      <c r="C25">
        <v>-15</v>
      </c>
      <c r="D25" s="1">
        <v>0.05</v>
      </c>
      <c r="E25" s="4">
        <v>100.11</v>
      </c>
      <c r="F25" s="4">
        <v>4.0000000000000001E-3</v>
      </c>
      <c r="G25" s="16">
        <f t="shared" ref="G25:G26" si="4">+C25*E25/100+IF(C25&lt;0,-F25,F25)</f>
        <v>-15.0205</v>
      </c>
      <c r="H25" s="13">
        <f>+G25/G27</f>
        <v>-0.15102430686474122</v>
      </c>
      <c r="I25" s="1">
        <v>5.04E-2</v>
      </c>
      <c r="J25" s="4">
        <v>3</v>
      </c>
      <c r="K25" s="4">
        <v>2.75</v>
      </c>
      <c r="L25" t="s">
        <v>12</v>
      </c>
      <c r="M25" s="4"/>
      <c r="N25" s="3"/>
    </row>
    <row r="26" spans="2:14" x14ac:dyDescent="0.25">
      <c r="B26" t="s">
        <v>9</v>
      </c>
      <c r="C26">
        <v>15</v>
      </c>
      <c r="D26" s="1">
        <v>3.5000000000000003E-2</v>
      </c>
      <c r="E26" s="4">
        <v>100</v>
      </c>
      <c r="F26" s="4">
        <v>3.0000000000000001E-3</v>
      </c>
      <c r="G26" s="16">
        <f t="shared" si="4"/>
        <v>15.003</v>
      </c>
      <c r="H26" s="13">
        <f>+G26/G27</f>
        <v>0.15084835231128874</v>
      </c>
      <c r="I26" s="8">
        <f>+D26</f>
        <v>3.5000000000000003E-2</v>
      </c>
      <c r="J26" s="4">
        <v>3</v>
      </c>
      <c r="K26" s="4">
        <v>2.7397260273972603E-3</v>
      </c>
      <c r="M26" s="4"/>
    </row>
    <row r="27" spans="2:14" x14ac:dyDescent="0.25">
      <c r="B27" s="9"/>
      <c r="C27" s="9">
        <f>+SUM(C23:C26)</f>
        <v>100</v>
      </c>
      <c r="D27" s="9"/>
      <c r="E27" s="9"/>
      <c r="F27" s="11"/>
      <c r="G27" s="11">
        <f>+SUM(G23:G26)</f>
        <v>99.457499999999996</v>
      </c>
      <c r="H27" s="15">
        <f>+SUM(H23:H26)</f>
        <v>0.99999999999999978</v>
      </c>
      <c r="I27" s="12">
        <f>+SUMPRODUCT(I23:I26,$H23:$H26)/$H27</f>
        <v>5.7950315990276009E-2</v>
      </c>
      <c r="J27" s="11">
        <f>+SUMPRODUCT(J23:J26,$H23:$H26)/$H27</f>
        <v>7.8545861297539155</v>
      </c>
      <c r="K27" s="11">
        <f>+SUMPRODUCT(K23:K26,$H23:$H26)/$H27</f>
        <v>4.093766591292006</v>
      </c>
    </row>
    <row r="31" spans="2:14" x14ac:dyDescent="0.25">
      <c r="I31" s="1"/>
      <c r="J31" s="5"/>
    </row>
    <row r="32" spans="2:14" x14ac:dyDescent="0.25">
      <c r="I32" s="1"/>
      <c r="J32" s="5"/>
      <c r="K32" s="4"/>
    </row>
    <row r="34" spans="9:11" x14ac:dyDescent="0.25">
      <c r="I34" s="1"/>
      <c r="J34" s="5"/>
    </row>
    <row r="35" spans="9:11" x14ac:dyDescent="0.25">
      <c r="I35" s="1"/>
      <c r="J35" s="5"/>
      <c r="K3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Bamboli</dc:creator>
  <cp:lastModifiedBy>Anil Bamboli</cp:lastModifiedBy>
  <dcterms:created xsi:type="dcterms:W3CDTF">2022-02-16T12:13:36Z</dcterms:created>
  <dcterms:modified xsi:type="dcterms:W3CDTF">2022-02-18T09:06:20Z</dcterms:modified>
</cp:coreProperties>
</file>